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540" yWindow="210" windowWidth="14340" windowHeight="1278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т4!$8:$8</definedName>
    <definedName name="_xlnm.Print_Titles" localSheetId="1">т6!$4:$4</definedName>
    <definedName name="_xlnm.Print_Area" localSheetId="0">т4!$A$1:$Q$19</definedName>
    <definedName name="_xlnm.Print_Area" localSheetId="1">т6!$A$1:$P$48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l="1"/>
  <c r="D22" i="100" s="1"/>
  <c r="Q16" i="96"/>
  <c r="D19" i="100" l="1"/>
  <c r="D20" i="100" s="1"/>
  <c r="D21" i="100" s="1"/>
  <c r="D24" i="100" s="1"/>
</calcChain>
</file>

<file path=xl/sharedStrings.xml><?xml version="1.0" encoding="utf-8"?>
<sst xmlns="http://schemas.openxmlformats.org/spreadsheetml/2006/main" count="175" uniqueCount="109">
  <si>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</si>
  <si>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</si>
  <si>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</si>
  <si>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</si>
  <si>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</si>
  <si>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</si>
  <si>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</si>
  <si>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</si>
  <si>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</si>
  <si>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</si>
  <si>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</si>
  <si>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</si>
  <si>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</si>
  <si>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</si>
  <si>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</si>
  <si>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</si>
  <si>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</si>
  <si>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</si>
  <si>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</si>
  <si>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</si>
  <si>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</si>
  <si>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</si>
  <si>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</si>
  <si>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</si>
  <si>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</si>
  <si>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</si>
  <si>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</si>
  <si>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</si>
  <si>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</si>
  <si>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</si>
  <si>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</si>
  <si>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</si>
  <si>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</si>
  <si>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</si>
  <si>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</si>
  <si>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</si>
  <si>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</si>
  <si>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</si>
  <si>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</si>
  <si>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</si>
  <si>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</si>
  <si>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</si>
  <si>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</si>
  <si>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</si>
  <si>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</si>
  <si>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</si>
  <si>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</si>
  <si>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</si>
  <si>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</si>
  <si>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</si>
  <si>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</si>
  <si>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</si>
  <si>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</si>
  <si>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</si>
  <si>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</si>
  <si>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</si>
  <si>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</si>
  <si>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</si>
  <si>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</si>
  <si>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</si>
  <si>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</si>
  <si>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</si>
  <si>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</si>
  <si>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</si>
  <si>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</si>
  <si>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</si>
  <si>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УНЦ ячейки выключателя НУ 6-35 кВ</t>
  </si>
  <si>
    <t>УНЦ подготовки и устройства территории ПС (ЗПС)</t>
  </si>
  <si>
    <t xml:space="preserve"> 1 м2</t>
  </si>
  <si>
    <t>Б1-16</t>
  </si>
  <si>
    <t>УНЦ ячейки трансформатора 35-500 кВ</t>
  </si>
  <si>
    <t>Затраты на проектно-изыскательские работы для элементов ПС (ЗПС)</t>
  </si>
  <si>
    <t xml:space="preserve"> 1 ед.</t>
  </si>
  <si>
    <t>Ячейка трансформатора мощностью от 2 МВА</t>
  </si>
  <si>
    <t>П2-06</t>
  </si>
  <si>
    <t>Регион: Чеченская Республика</t>
  </si>
  <si>
    <t>Ячейка выключателя</t>
  </si>
  <si>
    <t>П2-01</t>
  </si>
  <si>
    <t>Разработка проектно-сметной документации по реконструкции ПС 35кВ Предгорная</t>
  </si>
  <si>
    <t>Номинальный ток, А: 1600
Номинальный ток отключения, кА: 25</t>
  </si>
  <si>
    <t>В2-03-1</t>
  </si>
  <si>
    <t>Номинальный ток, А: 2500
Номинальный ток отключения, кА: 25</t>
  </si>
  <si>
    <t>В2-06-1</t>
  </si>
  <si>
    <t>Мощность, МВА: 4
Обозначение двухобмоточного трансформатора, напряжение (кВ): Т 35/HH</t>
  </si>
  <si>
    <t>Т4-03-1</t>
  </si>
  <si>
    <t>Затраты на проектно-изыскательские работы для отдельных элементов электрических сетей</t>
  </si>
  <si>
    <t>Затраты по УНЦ, млн. руб.: от 51 до 150,9</t>
  </si>
  <si>
    <t xml:space="preserve"> 1 объект</t>
  </si>
  <si>
    <t>П6-10</t>
  </si>
  <si>
    <t>K_Che306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</si>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</sst>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101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6" xfId="0" applyNumberFormat="1" applyFont="1" applyFill="1" applyBorder="1" applyAlignment="1">
      <alignment horizontal="right" vertical="center"/>
    </xf>
    <xf numFmtId="0" fontId="0" fillId="0" borderId="0" xfId="0" applyFill="1"/>
    <xf numFmtId="169" fontId="44" fillId="0" borderId="15" xfId="0" applyNumberFormat="1" applyFont="1" applyFill="1" applyBorder="1" applyAlignment="1">
      <alignment horizontal="right" vertical="center"/>
    </xf>
    <xf numFmtId="169" fontId="44" fillId="0" borderId="10" xfId="0" applyNumberFormat="1" applyFont="1" applyFill="1" applyBorder="1" applyAlignment="1">
      <alignment horizontal="right" vertical="center"/>
    </xf>
    <xf numFmtId="0" fontId="0" fillId="0" borderId="0" xfId="0" applyFill="1"/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0" xfId="29" applyFont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16"/>
  <sheetViews>
    <sheetView view="pageBreakPreview" zoomScale="80" zoomScaleNormal="70" zoomScaleSheetLayoutView="80" workbookViewId="0">
      <selection activeCell="C12" sqref="C12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3" spans="1:19" s="54" customFormat="1" x14ac:dyDescent="0.25">
      <c r="A3" s="82" t="s">
        <v>53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9" s="54" customFormat="1" x14ac:dyDescent="0.25">
      <c r="A4" s="81" t="s">
        <v>0</v>
      </c>
      <c r="B4" s="81" t="s">
        <v>1</v>
      </c>
      <c r="C4" s="81" t="s">
        <v>7</v>
      </c>
      <c r="D4" s="81"/>
      <c r="E4" s="81"/>
      <c r="F4" s="81"/>
      <c r="G4" s="81"/>
      <c r="H4" s="81"/>
      <c r="I4" s="81"/>
      <c r="J4" s="81" t="s">
        <v>1</v>
      </c>
      <c r="K4" s="81" t="s">
        <v>8</v>
      </c>
      <c r="L4" s="81"/>
      <c r="M4" s="81"/>
      <c r="N4" s="81"/>
      <c r="O4" s="81"/>
      <c r="P4" s="81"/>
      <c r="Q4" s="81"/>
    </row>
    <row r="5" spans="1:19" s="54" customFormat="1" x14ac:dyDescent="0.25">
      <c r="A5" s="81"/>
      <c r="B5" s="81"/>
      <c r="C5" s="81" t="s">
        <v>52</v>
      </c>
      <c r="D5" s="81"/>
      <c r="E5" s="81"/>
      <c r="F5" s="81"/>
      <c r="G5" s="81"/>
      <c r="H5" s="81"/>
      <c r="I5" s="81"/>
      <c r="J5" s="81"/>
      <c r="K5" s="81" t="s">
        <v>54</v>
      </c>
      <c r="L5" s="81" t="s">
        <v>52</v>
      </c>
      <c r="M5" s="81"/>
      <c r="N5" s="81"/>
      <c r="O5" s="81"/>
      <c r="P5" s="81"/>
      <c r="Q5" s="81"/>
    </row>
    <row r="6" spans="1:19" s="54" customFormat="1" x14ac:dyDescent="0.25">
      <c r="A6" s="81"/>
      <c r="B6" s="81"/>
      <c r="C6" s="81" t="s">
        <v>4</v>
      </c>
      <c r="D6" s="81"/>
      <c r="E6" s="81"/>
      <c r="F6" s="81"/>
      <c r="G6" s="81" t="s">
        <v>20</v>
      </c>
      <c r="H6" s="81"/>
      <c r="I6" s="81"/>
      <c r="J6" s="81"/>
      <c r="K6" s="81" t="s">
        <v>55</v>
      </c>
      <c r="L6" s="81"/>
      <c r="M6" s="81"/>
      <c r="N6" s="81"/>
      <c r="O6" s="81" t="s">
        <v>20</v>
      </c>
      <c r="P6" s="81"/>
      <c r="Q6" s="81"/>
    </row>
    <row r="7" spans="1:19" s="54" customFormat="1" ht="90" x14ac:dyDescent="0.25">
      <c r="A7" s="81"/>
      <c r="B7" s="81"/>
      <c r="C7" s="62" t="s">
        <v>6</v>
      </c>
      <c r="D7" s="62" t="s">
        <v>2</v>
      </c>
      <c r="E7" s="62" t="s">
        <v>18</v>
      </c>
      <c r="F7" s="62" t="s">
        <v>3</v>
      </c>
      <c r="G7" s="62" t="s">
        <v>5</v>
      </c>
      <c r="H7" s="62" t="s">
        <v>56</v>
      </c>
      <c r="I7" s="62" t="s">
        <v>13</v>
      </c>
      <c r="J7" s="81"/>
      <c r="K7" s="62" t="s">
        <v>6</v>
      </c>
      <c r="L7" s="62" t="s">
        <v>2</v>
      </c>
      <c r="M7" s="62" t="s">
        <v>18</v>
      </c>
      <c r="N7" s="62" t="s">
        <v>3</v>
      </c>
      <c r="O7" s="62" t="s">
        <v>5</v>
      </c>
      <c r="P7" s="62" t="s">
        <v>56</v>
      </c>
      <c r="Q7" s="59" t="s">
        <v>13</v>
      </c>
      <c r="R7" s="62" t="s">
        <v>57</v>
      </c>
      <c r="S7" s="62" t="s">
        <v>58</v>
      </c>
    </row>
    <row r="8" spans="1:19" s="54" customFormat="1" x14ac:dyDescent="0.25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  <c r="K8" s="62">
        <v>11</v>
      </c>
      <c r="L8" s="62">
        <v>12</v>
      </c>
      <c r="M8" s="62">
        <v>13</v>
      </c>
      <c r="N8" s="62">
        <v>14</v>
      </c>
      <c r="O8" s="62">
        <v>15</v>
      </c>
      <c r="P8" s="60">
        <v>16</v>
      </c>
      <c r="Q8" s="61">
        <v>17</v>
      </c>
    </row>
    <row r="9" spans="1:19" s="54" customFormat="1" ht="37.5" customHeight="1" x14ac:dyDescent="0.25">
      <c r="A9" s="55">
        <v>1</v>
      </c>
      <c r="B9" s="55" t="s">
        <v>67</v>
      </c>
      <c r="C9" s="56" t="s">
        <v>19</v>
      </c>
      <c r="D9" s="55" t="s">
        <v>75</v>
      </c>
      <c r="E9" s="57">
        <v>234</v>
      </c>
      <c r="F9" s="55" t="s">
        <v>68</v>
      </c>
      <c r="G9" s="55" t="s">
        <v>69</v>
      </c>
      <c r="H9" s="65">
        <v>5.09</v>
      </c>
      <c r="I9" s="65">
        <v>1191.06</v>
      </c>
      <c r="J9" s="55" t="s">
        <v>67</v>
      </c>
      <c r="K9" s="56" t="s">
        <v>19</v>
      </c>
      <c r="L9" s="55" t="s">
        <v>75</v>
      </c>
      <c r="M9" s="57">
        <v>234</v>
      </c>
      <c r="N9" s="55" t="s">
        <v>68</v>
      </c>
      <c r="O9" s="55" t="s">
        <v>69</v>
      </c>
      <c r="P9" s="58">
        <v>5.09</v>
      </c>
      <c r="Q9" s="67">
        <v>1191.06</v>
      </c>
      <c r="R9" s="66">
        <v>1</v>
      </c>
      <c r="S9" s="54" t="s">
        <v>62</v>
      </c>
    </row>
    <row r="10" spans="1:19" s="54" customFormat="1" ht="37.5" customHeight="1" x14ac:dyDescent="0.25">
      <c r="A10" s="55">
        <v>2</v>
      </c>
      <c r="B10" s="55" t="s">
        <v>66</v>
      </c>
      <c r="C10" s="56">
        <v>10</v>
      </c>
      <c r="D10" s="55" t="s">
        <v>79</v>
      </c>
      <c r="E10" s="57">
        <v>18</v>
      </c>
      <c r="F10" s="55" t="s">
        <v>63</v>
      </c>
      <c r="G10" s="55" t="s">
        <v>80</v>
      </c>
      <c r="H10" s="65">
        <v>2768</v>
      </c>
      <c r="I10" s="65">
        <v>52813.440000000002</v>
      </c>
      <c r="J10" s="55" t="s">
        <v>66</v>
      </c>
      <c r="K10" s="56">
        <v>10</v>
      </c>
      <c r="L10" s="55" t="s">
        <v>79</v>
      </c>
      <c r="M10" s="57">
        <v>18</v>
      </c>
      <c r="N10" s="55" t="s">
        <v>63</v>
      </c>
      <c r="O10" s="55" t="s">
        <v>80</v>
      </c>
      <c r="P10" s="69">
        <v>2768</v>
      </c>
      <c r="Q10" s="70">
        <v>52813.440000000002</v>
      </c>
      <c r="R10" s="66">
        <v>1.06</v>
      </c>
      <c r="S10" s="54" t="s">
        <v>62</v>
      </c>
    </row>
    <row r="11" spans="1:19" s="68" customFormat="1" ht="37.5" customHeight="1" x14ac:dyDescent="0.25">
      <c r="A11" s="55">
        <v>3</v>
      </c>
      <c r="B11" s="55" t="s">
        <v>66</v>
      </c>
      <c r="C11" s="55">
        <v>35</v>
      </c>
      <c r="D11" s="55" t="s">
        <v>81</v>
      </c>
      <c r="E11" s="55">
        <v>1</v>
      </c>
      <c r="F11" s="55" t="s">
        <v>63</v>
      </c>
      <c r="G11" s="55" t="s">
        <v>82</v>
      </c>
      <c r="H11" s="55">
        <v>10792</v>
      </c>
      <c r="I11" s="55">
        <v>11439.52</v>
      </c>
      <c r="J11" s="55" t="s">
        <v>66</v>
      </c>
      <c r="K11" s="56">
        <v>35</v>
      </c>
      <c r="L11" s="55" t="s">
        <v>81</v>
      </c>
      <c r="M11" s="57">
        <v>1</v>
      </c>
      <c r="N11" s="55" t="s">
        <v>63</v>
      </c>
      <c r="O11" s="55" t="s">
        <v>82</v>
      </c>
      <c r="P11" s="69">
        <v>10792</v>
      </c>
      <c r="Q11" s="70">
        <v>11439.52</v>
      </c>
      <c r="R11" s="68">
        <v>1.06</v>
      </c>
    </row>
    <row r="12" spans="1:19" s="68" customFormat="1" ht="37.5" customHeight="1" x14ac:dyDescent="0.25">
      <c r="A12" s="55">
        <v>4</v>
      </c>
      <c r="B12" s="55" t="s">
        <v>70</v>
      </c>
      <c r="C12" s="55">
        <v>35</v>
      </c>
      <c r="D12" s="55" t="s">
        <v>83</v>
      </c>
      <c r="E12" s="55">
        <v>1</v>
      </c>
      <c r="F12" s="55" t="s">
        <v>63</v>
      </c>
      <c r="G12" s="55" t="s">
        <v>84</v>
      </c>
      <c r="H12" s="55">
        <v>12906</v>
      </c>
      <c r="I12" s="55">
        <v>13035.06</v>
      </c>
      <c r="J12" s="55" t="s">
        <v>70</v>
      </c>
      <c r="K12" s="56">
        <v>35</v>
      </c>
      <c r="L12" s="55" t="s">
        <v>83</v>
      </c>
      <c r="M12" s="57">
        <v>1</v>
      </c>
      <c r="N12" s="55" t="s">
        <v>63</v>
      </c>
      <c r="O12" s="55" t="s">
        <v>84</v>
      </c>
      <c r="P12" s="69">
        <v>12906</v>
      </c>
      <c r="Q12" s="70">
        <v>13035.06</v>
      </c>
      <c r="R12" s="68">
        <v>1.01</v>
      </c>
    </row>
    <row r="13" spans="1:19" s="68" customFormat="1" ht="37.5" customHeight="1" x14ac:dyDescent="0.25">
      <c r="A13" s="55">
        <v>5</v>
      </c>
      <c r="B13" s="55" t="s">
        <v>85</v>
      </c>
      <c r="C13" s="55" t="s">
        <v>19</v>
      </c>
      <c r="D13" s="55" t="s">
        <v>86</v>
      </c>
      <c r="E13" s="55">
        <v>1</v>
      </c>
      <c r="F13" s="55" t="s">
        <v>87</v>
      </c>
      <c r="G13" s="55" t="s">
        <v>88</v>
      </c>
      <c r="H13" s="55">
        <v>7500</v>
      </c>
      <c r="I13" s="55">
        <v>7500</v>
      </c>
      <c r="J13" s="55" t="s">
        <v>85</v>
      </c>
      <c r="K13" s="56" t="s">
        <v>19</v>
      </c>
      <c r="L13" s="55" t="s">
        <v>86</v>
      </c>
      <c r="M13" s="57">
        <v>1</v>
      </c>
      <c r="N13" s="55" t="s">
        <v>87</v>
      </c>
      <c r="O13" s="55" t="s">
        <v>88</v>
      </c>
      <c r="P13" s="69">
        <v>7500</v>
      </c>
      <c r="Q13" s="70">
        <v>7500</v>
      </c>
      <c r="R13" s="68">
        <v>1</v>
      </c>
    </row>
    <row r="14" spans="1:19" s="71" customFormat="1" ht="37.5" customHeight="1" x14ac:dyDescent="0.25">
      <c r="A14" s="55">
        <v>6</v>
      </c>
      <c r="B14" s="55" t="s">
        <v>71</v>
      </c>
      <c r="C14" s="55">
        <v>35</v>
      </c>
      <c r="D14" s="55" t="s">
        <v>76</v>
      </c>
      <c r="E14" s="55">
        <v>1</v>
      </c>
      <c r="F14" s="55" t="s">
        <v>72</v>
      </c>
      <c r="G14" s="55" t="s">
        <v>77</v>
      </c>
      <c r="H14" s="55">
        <v>1392</v>
      </c>
      <c r="I14" s="55">
        <v>1392</v>
      </c>
      <c r="J14" s="55" t="s">
        <v>71</v>
      </c>
      <c r="K14" s="56">
        <v>35</v>
      </c>
      <c r="L14" s="55" t="s">
        <v>76</v>
      </c>
      <c r="M14" s="57">
        <v>1</v>
      </c>
      <c r="N14" s="55" t="s">
        <v>72</v>
      </c>
      <c r="O14" s="55" t="s">
        <v>77</v>
      </c>
      <c r="P14" s="69">
        <v>1392</v>
      </c>
      <c r="Q14" s="70">
        <v>1392</v>
      </c>
      <c r="R14" s="71">
        <v>1</v>
      </c>
    </row>
    <row r="15" spans="1:19" s="71" customFormat="1" ht="37.5" customHeight="1" x14ac:dyDescent="0.25">
      <c r="A15" s="55">
        <v>7</v>
      </c>
      <c r="B15" s="55" t="s">
        <v>71</v>
      </c>
      <c r="C15" s="55">
        <v>35</v>
      </c>
      <c r="D15" s="55" t="s">
        <v>73</v>
      </c>
      <c r="E15" s="55">
        <v>1</v>
      </c>
      <c r="F15" s="55" t="s">
        <v>72</v>
      </c>
      <c r="G15" s="55" t="s">
        <v>74</v>
      </c>
      <c r="H15" s="55">
        <v>1360</v>
      </c>
      <c r="I15" s="55">
        <v>1360</v>
      </c>
      <c r="J15" s="55" t="s">
        <v>71</v>
      </c>
      <c r="K15" s="56">
        <v>35</v>
      </c>
      <c r="L15" s="55" t="s">
        <v>73</v>
      </c>
      <c r="M15" s="57">
        <v>1</v>
      </c>
      <c r="N15" s="55" t="s">
        <v>72</v>
      </c>
      <c r="O15" s="55" t="s">
        <v>74</v>
      </c>
      <c r="P15" s="69">
        <v>1360</v>
      </c>
      <c r="Q15" s="70">
        <v>1360</v>
      </c>
      <c r="R15" s="71">
        <v>1</v>
      </c>
    </row>
    <row r="16" spans="1:19" s="54" customFormat="1" ht="57.75" customHeight="1" x14ac:dyDescent="0.25">
      <c r="A16" s="55" t="s">
        <v>59</v>
      </c>
      <c r="B16" s="55" t="s">
        <v>60</v>
      </c>
      <c r="C16" s="55" t="s">
        <v>19</v>
      </c>
      <c r="D16" s="55" t="s">
        <v>19</v>
      </c>
      <c r="E16" s="55" t="s">
        <v>19</v>
      </c>
      <c r="F16" s="55" t="s">
        <v>19</v>
      </c>
      <c r="G16" s="55" t="s">
        <v>19</v>
      </c>
      <c r="H16" s="55" t="s">
        <v>19</v>
      </c>
      <c r="I16" s="55">
        <v>10252</v>
      </c>
      <c r="J16" s="56" t="s">
        <v>60</v>
      </c>
      <c r="K16" s="55" t="s">
        <v>19</v>
      </c>
      <c r="L16" s="55" t="s">
        <v>19</v>
      </c>
      <c r="M16" s="55" t="s">
        <v>19</v>
      </c>
      <c r="N16" s="55" t="s">
        <v>19</v>
      </c>
      <c r="O16" s="55" t="s">
        <v>19</v>
      </c>
      <c r="P16" s="55" t="s">
        <v>19</v>
      </c>
      <c r="Q16" s="63">
        <f>SUM(Q13:Q15)</f>
        <v>10252</v>
      </c>
      <c r="R16" s="54" t="s">
        <v>61</v>
      </c>
      <c r="S16" s="54" t="s">
        <v>61</v>
      </c>
    </row>
  </sheetData>
  <mergeCells count="12">
    <mergeCell ref="A4:A7"/>
    <mergeCell ref="B4:B7"/>
    <mergeCell ref="C4:I4"/>
    <mergeCell ref="C5:I5"/>
    <mergeCell ref="A3:Q3"/>
    <mergeCell ref="J4:J7"/>
    <mergeCell ref="K4:Q4"/>
    <mergeCell ref="K5:Q5"/>
    <mergeCell ref="K6:N6"/>
    <mergeCell ref="O6:Q6"/>
    <mergeCell ref="C6:F6"/>
    <mergeCell ref="G6:I6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tabSelected="1" topLeftCell="A16" zoomScale="70" zoomScaleNormal="70" zoomScaleSheetLayoutView="70" workbookViewId="0">
      <selection activeCell="F20" sqref="F20:O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94" t="s">
        <v>12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10"/>
      <c r="P4" s="10"/>
      <c r="Q4" s="14"/>
    </row>
    <row r="5" spans="1:17" ht="22.5" customHeight="1" x14ac:dyDescent="0.3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11"/>
    </row>
    <row r="6" spans="1:17" x14ac:dyDescent="0.25">
      <c r="A6" s="96" t="s">
        <v>45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11"/>
    </row>
    <row r="7" spans="1:17" x14ac:dyDescent="0.25">
      <c r="A7" s="96" t="s">
        <v>46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11"/>
    </row>
    <row r="8" spans="1:17" x14ac:dyDescent="0.25">
      <c r="A8" s="96" t="s">
        <v>90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11"/>
    </row>
    <row r="9" spans="1:17" ht="25.5" customHeight="1" x14ac:dyDescent="0.25">
      <c r="A9" s="85" t="s">
        <v>65</v>
      </c>
      <c r="B9" s="85"/>
      <c r="C9" s="85"/>
      <c r="D9" s="84" t="s">
        <v>78</v>
      </c>
      <c r="E9" s="84"/>
      <c r="F9" s="84"/>
      <c r="G9" s="84"/>
      <c r="H9" s="84"/>
      <c r="I9" s="84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85" t="s">
        <v>64</v>
      </c>
      <c r="B10" s="85"/>
      <c r="C10" s="85"/>
      <c r="D10" s="64" t="s">
        <v>89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x14ac:dyDescent="0.25">
      <c r="A11" s="85" t="s">
        <v>91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</row>
    <row r="12" spans="1:17" x14ac:dyDescent="0.25">
      <c r="A12" s="85" t="s">
        <v>42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</row>
    <row r="13" spans="1:17" x14ac:dyDescent="0.25">
      <c r="A13" s="85" t="s">
        <v>43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</row>
    <row r="14" spans="1:17" x14ac:dyDescent="0.25">
      <c r="A14" s="85" t="s">
        <v>51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</row>
    <row r="15" spans="1:17" x14ac:dyDescent="0.25">
      <c r="A15" s="86" t="s">
        <v>44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</row>
    <row r="16" spans="1:17" ht="47.25" customHeight="1" x14ac:dyDescent="0.25">
      <c r="A16" s="91" t="s">
        <v>16</v>
      </c>
      <c r="B16" s="92"/>
      <c r="C16" s="92"/>
      <c r="D16" s="93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10252</v>
      </c>
      <c r="D19" s="20">
        <f>т4!Q16</f>
        <v>10252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2050.4</v>
      </c>
      <c r="D20" s="21">
        <f>D19*20%</f>
        <v>2050.4</v>
      </c>
      <c r="E20" s="25"/>
      <c r="F20" s="87" t="s">
        <v>25</v>
      </c>
      <c r="G20" s="88"/>
      <c r="H20" s="88"/>
      <c r="I20" s="88"/>
      <c r="J20" s="88"/>
      <c r="K20" s="88"/>
      <c r="L20" s="88"/>
      <c r="M20" s="88"/>
      <c r="N20" s="88"/>
      <c r="O20" s="89"/>
    </row>
    <row r="21" spans="1:16" ht="111.75" x14ac:dyDescent="0.25">
      <c r="A21" s="12">
        <v>3</v>
      </c>
      <c r="B21" s="19" t="s">
        <v>32</v>
      </c>
      <c r="C21" s="20">
        <v>12302.4</v>
      </c>
      <c r="D21" s="21">
        <f>D19+D20</f>
        <v>12302.4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15067.793125402619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15602.421358795733</v>
      </c>
      <c r="E22" s="36"/>
      <c r="F22" s="73">
        <v>105.3</v>
      </c>
      <c r="G22" s="74">
        <v>106.8</v>
      </c>
      <c r="H22" s="74">
        <v>106.2</v>
      </c>
      <c r="I22" s="75">
        <v>105.1</v>
      </c>
      <c r="J22" s="80">
        <v>105.10035646544816</v>
      </c>
      <c r="K22" s="72">
        <v>104.90017622301767</v>
      </c>
      <c r="L22" s="79">
        <v>104.70002730372529</v>
      </c>
      <c r="M22" s="79">
        <v>104.70002730372529</v>
      </c>
      <c r="N22" s="79">
        <v>104.70002730372529</v>
      </c>
      <c r="O22" s="79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12302.4</v>
      </c>
      <c r="D24" s="20">
        <f>D21-D23</f>
        <v>12302.4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4584.6024872210082</v>
      </c>
      <c r="D25" s="79">
        <f>SUM(D26:D36)</f>
        <v>6854.8560000000007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78" t="s">
        <v>92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78" t="s">
        <v>93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78" t="s">
        <v>94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78" t="s">
        <v>95</v>
      </c>
      <c r="C29" s="20">
        <v>4584.6024872210082</v>
      </c>
      <c r="D29" s="20">
        <f>VLOOKUP($D$10,'[1]Формат ИПР'!$D:$DG,72,0)*1000</f>
        <v>2085.9930000000004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78" t="s">
        <v>96</v>
      </c>
      <c r="C30" s="20">
        <v>0</v>
      </c>
      <c r="D30" s="20">
        <f>VLOOKUP($D$10,'[1]Формат ИПР'!$D:$DG,74,0)*1000</f>
        <v>4768.8630000000003</v>
      </c>
      <c r="E30" s="41"/>
      <c r="F30" s="42"/>
      <c r="G30" s="27"/>
      <c r="H30" s="27"/>
      <c r="I30" s="27"/>
    </row>
    <row r="31" spans="1:16" ht="16.5" x14ac:dyDescent="0.25">
      <c r="A31" s="12" t="s">
        <v>97</v>
      </c>
      <c r="B31" s="78" t="s">
        <v>98</v>
      </c>
      <c r="C31" s="20"/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99</v>
      </c>
      <c r="B32" s="78" t="s">
        <v>100</v>
      </c>
      <c r="C32" s="20"/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101</v>
      </c>
      <c r="B33" s="78" t="s">
        <v>102</v>
      </c>
      <c r="C33" s="20"/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103</v>
      </c>
      <c r="B34" s="78" t="s">
        <v>104</v>
      </c>
      <c r="C34" s="20"/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105</v>
      </c>
      <c r="B35" s="78" t="s">
        <v>106</v>
      </c>
      <c r="C35" s="20"/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107</v>
      </c>
      <c r="B36" s="78" t="s">
        <v>108</v>
      </c>
      <c r="C36" s="20"/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76"/>
      <c r="C37" s="77"/>
      <c r="D37" s="77"/>
      <c r="E37" s="41"/>
      <c r="F37" s="42"/>
      <c r="G37" s="27"/>
      <c r="H37" s="27"/>
      <c r="I37" s="27"/>
    </row>
    <row r="38" spans="1:16" x14ac:dyDescent="0.25">
      <c r="A38" s="43"/>
      <c r="B38" s="44"/>
      <c r="C38" s="98"/>
      <c r="D38" s="98"/>
      <c r="E38" s="99"/>
      <c r="F38" s="99"/>
      <c r="G38" s="99"/>
    </row>
    <row r="39" spans="1:16" ht="18" x14ac:dyDescent="0.25">
      <c r="A39" s="100" t="s">
        <v>37</v>
      </c>
      <c r="B39" s="100"/>
      <c r="C39" s="100"/>
      <c r="D39" s="100"/>
      <c r="E39" s="100"/>
      <c r="F39" s="100"/>
      <c r="G39" s="100"/>
    </row>
    <row r="40" spans="1:16" x14ac:dyDescent="0.25">
      <c r="A40" s="97" t="s">
        <v>38</v>
      </c>
      <c r="B40" s="97"/>
      <c r="C40" s="97"/>
      <c r="D40" s="97"/>
      <c r="E40" s="97"/>
      <c r="F40" s="97"/>
      <c r="G40" s="97"/>
    </row>
    <row r="41" spans="1:16" x14ac:dyDescent="0.25">
      <c r="A41" s="97" t="s">
        <v>39</v>
      </c>
      <c r="B41" s="97"/>
      <c r="C41" s="97"/>
      <c r="D41" s="97"/>
      <c r="E41" s="97"/>
      <c r="F41" s="97"/>
      <c r="G41" s="97"/>
      <c r="H41" s="25" t="s">
        <v>14</v>
      </c>
    </row>
    <row r="42" spans="1:16" x14ac:dyDescent="0.25">
      <c r="A42" s="97" t="s">
        <v>40</v>
      </c>
      <c r="B42" s="97"/>
      <c r="C42" s="97"/>
      <c r="D42" s="97"/>
      <c r="E42" s="97"/>
      <c r="F42" s="97"/>
      <c r="G42" s="97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97"/>
      <c r="B43" s="97"/>
      <c r="C43" s="97"/>
      <c r="D43" s="97"/>
      <c r="E43" s="97"/>
      <c r="F43" s="97"/>
      <c r="G43" s="97"/>
      <c r="H43" s="28"/>
      <c r="I43" s="29"/>
      <c r="J43" s="33"/>
      <c r="K43" s="33"/>
      <c r="L43" s="33"/>
      <c r="M43" s="33"/>
      <c r="N43" s="11"/>
      <c r="O43" s="11"/>
      <c r="P43" s="11"/>
    </row>
    <row r="44" spans="1:16" x14ac:dyDescent="0.25">
      <c r="A44" s="90" t="s">
        <v>41</v>
      </c>
      <c r="B44" s="90"/>
      <c r="C44" s="90"/>
      <c r="D44" s="45"/>
      <c r="E44" s="45" t="s">
        <v>29</v>
      </c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C45" s="25"/>
      <c r="D45" s="25" t="s">
        <v>28</v>
      </c>
      <c r="E45" s="45"/>
      <c r="F45" s="46"/>
      <c r="G45" s="46"/>
      <c r="H45" s="28"/>
      <c r="I45" s="29"/>
      <c r="J45" s="33"/>
      <c r="K45" s="33"/>
      <c r="L45" s="33"/>
      <c r="M45" s="33"/>
      <c r="N45" s="11"/>
      <c r="O45" s="11"/>
    </row>
    <row r="46" spans="1:16" x14ac:dyDescent="0.25">
      <c r="A46" s="47"/>
      <c r="B46" s="25"/>
      <c r="C46" s="25"/>
      <c r="D46" s="45"/>
      <c r="E46" s="45"/>
      <c r="F46" s="46"/>
      <c r="G46" s="46"/>
      <c r="H46" s="27"/>
      <c r="I46" s="29"/>
      <c r="J46" s="33"/>
      <c r="K46" s="33"/>
      <c r="L46" s="33"/>
      <c r="M46" s="33"/>
      <c r="N46" s="11"/>
      <c r="O46" s="11"/>
    </row>
    <row r="47" spans="1:16" x14ac:dyDescent="0.25">
      <c r="A47" s="90" t="s">
        <v>30</v>
      </c>
      <c r="B47" s="90"/>
      <c r="C47" s="90"/>
      <c r="D47" s="48"/>
      <c r="E47" s="48" t="s">
        <v>31</v>
      </c>
      <c r="F47" s="49"/>
      <c r="G47" s="49"/>
      <c r="H47" s="28"/>
      <c r="I47" s="29"/>
      <c r="J47" s="33"/>
      <c r="K47" s="33"/>
      <c r="L47" s="33"/>
      <c r="M47" s="33"/>
      <c r="N47" s="11"/>
      <c r="O47" s="11"/>
    </row>
    <row r="48" spans="1:16" x14ac:dyDescent="0.25">
      <c r="A48" s="50"/>
      <c r="C48" s="25"/>
      <c r="D48" s="25" t="s">
        <v>28</v>
      </c>
      <c r="E48" s="51"/>
      <c r="F48" s="52"/>
      <c r="G48" s="52"/>
      <c r="H48" s="28"/>
      <c r="I48" s="29"/>
      <c r="J48" s="33"/>
      <c r="K48" s="33"/>
      <c r="L48" s="33"/>
      <c r="M48" s="33"/>
      <c r="N48" s="11"/>
      <c r="O48" s="11"/>
    </row>
  </sheetData>
  <mergeCells count="24">
    <mergeCell ref="B4:N4"/>
    <mergeCell ref="A5:P5"/>
    <mergeCell ref="A6:P6"/>
    <mergeCell ref="A7:P7"/>
    <mergeCell ref="A8:P8"/>
    <mergeCell ref="A14:P14"/>
    <mergeCell ref="A15:P15"/>
    <mergeCell ref="F20:O20"/>
    <mergeCell ref="A44:C44"/>
    <mergeCell ref="A47:C47"/>
    <mergeCell ref="A16:D16"/>
    <mergeCell ref="A42:G42"/>
    <mergeCell ref="A43:G43"/>
    <mergeCell ref="C38:D38"/>
    <mergeCell ref="E38:G38"/>
    <mergeCell ref="A39:G39"/>
    <mergeCell ref="A40:G40"/>
    <mergeCell ref="A41:G41"/>
    <mergeCell ref="D9:I9"/>
    <mergeCell ref="A10:C10"/>
    <mergeCell ref="A11:P11"/>
    <mergeCell ref="A12:P12"/>
    <mergeCell ref="A13:P13"/>
    <mergeCell ref="A9:C9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2022-03-25T13:19:58Z</dcterms:modified>
</cp:coreProperties>
</file>